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Vergabestelle\1 Vergabeverfahren\2026\16-2026 EU Strom\2 Vergabeunterlagen\"/>
    </mc:Choice>
  </mc:AlternateContent>
  <xr:revisionPtr revIDLastSave="0" documentId="13_ncr:1_{96D0C340-1320-4DD8-97A3-8A3EFBCFAB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isblatt" sheetId="1" r:id="rId1"/>
    <sheet name="Gesamtübersicht" sheetId="3" r:id="rId2"/>
  </sheets>
  <definedNames>
    <definedName name="_xlnm.Print_Area" localSheetId="0">Preisblatt!$A$1:$H$38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2" i="1" l="1"/>
  <c r="F21" i="3"/>
  <c r="E21" i="3"/>
  <c r="C21" i="3"/>
  <c r="F20" i="3"/>
  <c r="E20" i="3"/>
  <c r="C20" i="3"/>
  <c r="F19" i="3"/>
  <c r="E19" i="3"/>
  <c r="F18" i="3"/>
  <c r="E18" i="3"/>
  <c r="F17" i="3"/>
  <c r="E17" i="3"/>
  <c r="F16" i="3"/>
  <c r="E16" i="3"/>
  <c r="F15" i="3"/>
  <c r="E15" i="3"/>
  <c r="F14" i="3"/>
  <c r="E14" i="3"/>
  <c r="B25" i="3" l="1"/>
  <c r="B21" i="1"/>
  <c r="B23" i="1" s="1"/>
  <c r="B5" i="3" l="1"/>
  <c r="C13" i="3" s="1"/>
  <c r="F13" i="3" l="1"/>
  <c r="B26" i="3" s="1"/>
  <c r="E13" i="3"/>
  <c r="B24" i="3" l="1"/>
  <c r="B30" i="3"/>
  <c r="B27" i="3"/>
  <c r="B28" i="3" s="1"/>
  <c r="B31" i="3" l="1"/>
  <c r="B29" i="3"/>
</calcChain>
</file>

<file path=xl/sharedStrings.xml><?xml version="1.0" encoding="utf-8"?>
<sst xmlns="http://schemas.openxmlformats.org/spreadsheetml/2006/main" count="104" uniqueCount="81">
  <si>
    <t>ausgeschriebene Preisformeln</t>
  </si>
  <si>
    <t>vergleichsrelevante Börsenpreise</t>
  </si>
  <si>
    <t>DE-Baseload
2027</t>
  </si>
  <si>
    <t>DE-Peakload
2027</t>
  </si>
  <si>
    <t>DE-Peakload
2028</t>
  </si>
  <si>
    <t>Angebotsauswertung</t>
  </si>
  <si>
    <t>DE-Baseload
2028</t>
  </si>
  <si>
    <t>Quelle: EEX Market Data Hub (www.eex.com)</t>
  </si>
  <si>
    <t>Landkreis Potsdam-Mittelmark</t>
  </si>
  <si>
    <r>
      <t xml:space="preserve">Energiepreis </t>
    </r>
    <r>
      <rPr>
        <vertAlign val="subscript"/>
        <sz val="11"/>
        <color rgb="FF000000"/>
        <rFont val="Calibri"/>
        <family val="2"/>
      </rPr>
      <t>2027</t>
    </r>
    <r>
      <rPr>
        <sz val="11"/>
        <color rgb="FF000000"/>
        <rFont val="Calibri"/>
        <family val="2"/>
      </rPr>
      <t xml:space="preserve"> =</t>
    </r>
  </si>
  <si>
    <r>
      <t>K</t>
    </r>
    <r>
      <rPr>
        <vertAlign val="subscript"/>
        <sz val="11"/>
        <color rgb="FF000000"/>
        <rFont val="Calibri"/>
        <family val="2"/>
      </rPr>
      <t>3</t>
    </r>
    <r>
      <rPr>
        <sz val="11"/>
        <color rgb="FF000000"/>
        <rFont val="Calibri"/>
        <family val="2"/>
      </rPr>
      <t xml:space="preserve"> + X</t>
    </r>
    <r>
      <rPr>
        <vertAlign val="subscript"/>
        <sz val="11"/>
        <color rgb="FF000000"/>
        <rFont val="Calibri"/>
        <family val="2"/>
      </rPr>
      <t>3</t>
    </r>
    <r>
      <rPr>
        <sz val="11"/>
        <color rgb="FF000000"/>
        <rFont val="Calibri"/>
        <family val="2"/>
      </rPr>
      <t>*DE Baseload</t>
    </r>
    <r>
      <rPr>
        <vertAlign val="subscript"/>
        <sz val="11"/>
        <color rgb="FF000000"/>
        <rFont val="Calibri"/>
        <family val="2"/>
      </rPr>
      <t>2027</t>
    </r>
    <r>
      <rPr>
        <sz val="11"/>
        <color rgb="FF000000"/>
        <rFont val="Calibri"/>
        <family val="2"/>
      </rPr>
      <t xml:space="preserve"> +Y</t>
    </r>
    <r>
      <rPr>
        <vertAlign val="subscript"/>
        <sz val="11"/>
        <color rgb="FF000000"/>
        <rFont val="Calibri"/>
        <family val="2"/>
      </rPr>
      <t>3</t>
    </r>
    <r>
      <rPr>
        <sz val="11"/>
        <color rgb="FF000000"/>
        <rFont val="Calibri"/>
        <family val="2"/>
      </rPr>
      <t>*DE Peakload</t>
    </r>
    <r>
      <rPr>
        <vertAlign val="subscript"/>
        <sz val="11"/>
        <color rgb="FF000000"/>
        <rFont val="Calibri"/>
        <family val="2"/>
      </rPr>
      <t>2027</t>
    </r>
  </si>
  <si>
    <r>
      <t xml:space="preserve">Energiepreis </t>
    </r>
    <r>
      <rPr>
        <vertAlign val="subscript"/>
        <sz val="11"/>
        <color rgb="FF000000"/>
        <rFont val="Calibri"/>
        <family val="2"/>
      </rPr>
      <t>2028</t>
    </r>
    <r>
      <rPr>
        <sz val="11"/>
        <color rgb="FF000000"/>
        <rFont val="Calibri"/>
        <family val="2"/>
      </rPr>
      <t xml:space="preserve"> =</t>
    </r>
  </si>
  <si>
    <r>
      <t>K</t>
    </r>
    <r>
      <rPr>
        <vertAlign val="subscript"/>
        <sz val="11"/>
        <color rgb="FF000000"/>
        <rFont val="Calibri"/>
        <family val="2"/>
      </rPr>
      <t>4</t>
    </r>
    <r>
      <rPr>
        <sz val="11"/>
        <color rgb="FF000000"/>
        <rFont val="Calibri"/>
        <family val="2"/>
      </rPr>
      <t xml:space="preserve"> + X</t>
    </r>
    <r>
      <rPr>
        <vertAlign val="subscript"/>
        <sz val="11"/>
        <color rgb="FF000000"/>
        <rFont val="Calibri"/>
        <family val="2"/>
      </rPr>
      <t>4</t>
    </r>
    <r>
      <rPr>
        <sz val="11"/>
        <color rgb="FF000000"/>
        <rFont val="Calibri"/>
        <family val="2"/>
      </rPr>
      <t>*DE Baseload</t>
    </r>
    <r>
      <rPr>
        <vertAlign val="subscript"/>
        <sz val="11"/>
        <color rgb="FF000000"/>
        <rFont val="Calibri"/>
        <family val="2"/>
      </rPr>
      <t>2028</t>
    </r>
    <r>
      <rPr>
        <sz val="11"/>
        <color rgb="FF000000"/>
        <rFont val="Calibri"/>
        <family val="2"/>
      </rPr>
      <t xml:space="preserve"> +Y</t>
    </r>
    <r>
      <rPr>
        <vertAlign val="subscript"/>
        <sz val="11"/>
        <color rgb="FF000000"/>
        <rFont val="Calibri"/>
        <family val="2"/>
      </rPr>
      <t>4</t>
    </r>
    <r>
      <rPr>
        <sz val="11"/>
        <color rgb="FF000000"/>
        <rFont val="Calibri"/>
        <family val="2"/>
      </rPr>
      <t>*DE Peakload</t>
    </r>
    <r>
      <rPr>
        <vertAlign val="subscript"/>
        <sz val="11"/>
        <color rgb="FF000000"/>
        <rFont val="Calibri"/>
        <family val="2"/>
      </rPr>
      <t>2028</t>
    </r>
  </si>
  <si>
    <r>
      <t>Preiskonstante K</t>
    </r>
    <r>
      <rPr>
        <vertAlign val="subscript"/>
        <sz val="11"/>
        <color rgb="FF000000"/>
        <rFont val="Calibri"/>
        <family val="2"/>
      </rPr>
      <t>3</t>
    </r>
  </si>
  <si>
    <r>
      <t>Basefaktor X</t>
    </r>
    <r>
      <rPr>
        <vertAlign val="subscript"/>
        <sz val="11"/>
        <color rgb="FF000000"/>
        <rFont val="Calibri"/>
        <family val="2"/>
      </rPr>
      <t>3</t>
    </r>
  </si>
  <si>
    <r>
      <t>Peakfaktor Y</t>
    </r>
    <r>
      <rPr>
        <vertAlign val="subscript"/>
        <sz val="11"/>
        <color rgb="FF000000"/>
        <rFont val="Calibri"/>
        <family val="2"/>
      </rPr>
      <t>3</t>
    </r>
  </si>
  <si>
    <r>
      <t>Preiskonstante K</t>
    </r>
    <r>
      <rPr>
        <vertAlign val="subscript"/>
        <sz val="11"/>
        <color rgb="FF000000"/>
        <rFont val="Calibri"/>
        <family val="2"/>
      </rPr>
      <t>4</t>
    </r>
  </si>
  <si>
    <r>
      <t>Basefaktor X</t>
    </r>
    <r>
      <rPr>
        <vertAlign val="subscript"/>
        <sz val="11"/>
        <color rgb="FF000000"/>
        <rFont val="Calibri"/>
        <family val="2"/>
      </rPr>
      <t>4</t>
    </r>
  </si>
  <si>
    <r>
      <t>Peakfaktor Y</t>
    </r>
    <r>
      <rPr>
        <vertAlign val="subscript"/>
        <sz val="11"/>
        <color rgb="FF000000"/>
        <rFont val="Calibri"/>
        <family val="2"/>
      </rPr>
      <t>4</t>
    </r>
  </si>
  <si>
    <r>
      <t>Energiepreis</t>
    </r>
    <r>
      <rPr>
        <vertAlign val="subscript"/>
        <sz val="11"/>
        <color rgb="FF000000"/>
        <rFont val="Calibri"/>
        <family val="2"/>
      </rPr>
      <t>2027</t>
    </r>
  </si>
  <si>
    <r>
      <t>Energiepreis</t>
    </r>
    <r>
      <rPr>
        <vertAlign val="subscript"/>
        <sz val="11"/>
        <color rgb="FF000000"/>
        <rFont val="Calibri"/>
        <family val="2"/>
      </rPr>
      <t>2028</t>
    </r>
  </si>
  <si>
    <t>Erläuterungen zur Angebotswertung</t>
  </si>
  <si>
    <t>- Base- und Peakfaktoren sind gemäß Stromliefervertrag fest vorgegeben.</t>
  </si>
  <si>
    <t>- Preiskonstanten K gemäß § 6 Stromliefervertrag.</t>
  </si>
  <si>
    <t>Verwendete Börsenprodukte</t>
  </si>
  <si>
    <t>- Phelix DE Baseload Year Future (Cal-2027 / Cal-2028)</t>
  </si>
  <si>
    <t>- Phelix DE Peakload Year Future (Cal-2027 / Cal-2028)</t>
  </si>
  <si>
    <t>Referenzzeitpunkt</t>
  </si>
  <si>
    <t>Quelle</t>
  </si>
  <si>
    <r>
      <rPr>
        <sz val="11"/>
        <color rgb="FF000000"/>
        <rFont val="Informal Roman"/>
        <family val="4"/>
      </rPr>
      <t xml:space="preserve"> </t>
    </r>
    <r>
      <rPr>
        <sz val="11"/>
        <color rgb="FF000000"/>
        <rFont val="Chiller"/>
        <family val="5"/>
      </rPr>
      <t>é</t>
    </r>
  </si>
  <si>
    <t>- Die zur Angebotswertung herangezogenen Börsenpreise basieren auf den veröffentlichten Settlementpreisen der European Energy Exchange (EEX).</t>
  </si>
  <si>
    <t>Kostenbestandteil</t>
  </si>
  <si>
    <t>Art</t>
  </si>
  <si>
    <t>Einheit</t>
  </si>
  <si>
    <t>Hinweis</t>
  </si>
  <si>
    <t>Energiepreis (Vertrieb)</t>
  </si>
  <si>
    <t>Arbeitspreis</t>
  </si>
  <si>
    <t>ct/kWh</t>
  </si>
  <si>
    <t>Netznutzung</t>
  </si>
  <si>
    <t>Konzessionsabgabe</t>
  </si>
  <si>
    <t>KWK-Umlage</t>
  </si>
  <si>
    <t>§19 StromNEV-Umlage</t>
  </si>
  <si>
    <t>Stromsteuer</t>
  </si>
  <si>
    <t>Leistungspreis</t>
  </si>
  <si>
    <t>Messstellenbetrieb</t>
  </si>
  <si>
    <t>%</t>
  </si>
  <si>
    <t>Stromkosten-Gesamtübersicht bei 2.800.000 kWh/Jahr</t>
  </si>
  <si>
    <t>Eingaben / Annahmen</t>
  </si>
  <si>
    <t>Jahresverbrauch</t>
  </si>
  <si>
    <t>kWh</t>
  </si>
  <si>
    <t>Energiepreis Vertrieb</t>
  </si>
  <si>
    <t>Leistungsspitze</t>
  </si>
  <si>
    <t>kW</t>
  </si>
  <si>
    <t>€/kW/a</t>
  </si>
  <si>
    <t>€/a</t>
  </si>
  <si>
    <t>MwSt</t>
  </si>
  <si>
    <t>Wert</t>
  </si>
  <si>
    <t>Berechnung</t>
  </si>
  <si>
    <t>Betrag netto/Jahr</t>
  </si>
  <si>
    <t>Ausschreibungs-/Angebotspreis</t>
  </si>
  <si>
    <t>regional, vom Netzbetreiber</t>
  </si>
  <si>
    <t>kommunale Abgabe</t>
  </si>
  <si>
    <t>gesetzlich/öffentlich-rechtlich</t>
  </si>
  <si>
    <t>§17 Offshore-Umlage</t>
  </si>
  <si>
    <t>gesetzlich</t>
  </si>
  <si>
    <t>abhängig von Jahreshöchstleistung</t>
  </si>
  <si>
    <t>Fixkosten</t>
  </si>
  <si>
    <t>Zähler/Messung</t>
  </si>
  <si>
    <t>Zusammenfassung</t>
  </si>
  <si>
    <t>Summe Arbeitspreise netto</t>
  </si>
  <si>
    <t>Summe Fix-/Leistungskosten netto</t>
  </si>
  <si>
    <t>Gesamtkosten netto/Jahr</t>
  </si>
  <si>
    <t>Gesamtkosten brutto/Jahr</t>
  </si>
  <si>
    <t>Gesamtkosten brutto/Monat</t>
  </si>
  <si>
    <t>All-in netto ct/kWh</t>
  </si>
  <si>
    <t>All-in brutto ct/kWh</t>
  </si>
  <si>
    <t>Preisstand 11.05.2026</t>
  </si>
  <si>
    <t>Maßgeblich ist der Settlementpreis des Handelstages [11.05.2026].</t>
  </si>
  <si>
    <r>
      <t>Wertungspreis</t>
    </r>
    <r>
      <rPr>
        <b/>
        <vertAlign val="subscript"/>
        <sz val="11"/>
        <color rgb="FF000000"/>
        <rFont val="Calibri"/>
        <family val="2"/>
      </rPr>
      <t>2027</t>
    </r>
  </si>
  <si>
    <t>Ausschreibung Strombezug 2027 mit optionaler Verlängerung 2028</t>
  </si>
  <si>
    <t>Hinweis:
Vom Bieter sind ausschließlich die gelb markierten Felder auszufüllen.
Änderungen an Formeln, Berechnungen oder sonstigen Bestandteilen des Preisblattes sind unzulässig und können zum Ausschluss des Angebotes führen.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</si>
</sst>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\ &quot;ct/kWh&quot;"/>
    <numFmt numFmtId="165" formatCode="0.000&quot;ct/kWh&quot;"/>
    <numFmt numFmtId="166" formatCode="0.000&quot; ct/kWh&quot;"/>
    <numFmt numFmtId="167" formatCode="0.000&quot; €/kWh&quot;"/>
    <numFmt numFmtId="168" formatCode="#,##0.000"/>
    <numFmt numFmtId="169" formatCode="#,##0.00\ \€"/>
    <numFmt numFmtId="170" formatCode="0.000"/>
  </numFmts>
  <fonts count="19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8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vertAlign val="subscript"/>
      <sz val="11"/>
      <color rgb="FF000000"/>
      <name val="Calibri"/>
      <family val="2"/>
    </font>
    <font>
      <b/>
      <vertAlign val="subscript"/>
      <sz val="11"/>
      <color rgb="FF000000"/>
      <name val="Calibri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sz val="11"/>
      <color rgb="FF000000"/>
      <name val="Informal Roman"/>
      <family val="4"/>
    </font>
    <font>
      <sz val="11"/>
      <color rgb="FF000000"/>
      <name val="Chiller"/>
      <family val="5"/>
    </font>
    <font>
      <sz val="11"/>
      <color rgb="FF000000"/>
      <name val="Calibri"/>
      <family val="4"/>
    </font>
    <font>
      <sz val="11"/>
      <color rgb="FF000000"/>
      <name val="Calibri"/>
      <family val="5"/>
    </font>
    <font>
      <b/>
      <sz val="16"/>
      <color rgb="FFFFFFFF"/>
      <name val="Calibri"/>
      <family val="2"/>
    </font>
    <font>
      <b/>
      <sz val="11"/>
      <color rgb="FFFFFFFF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1F4E78"/>
      </patternFill>
    </fill>
    <fill>
      <patternFill patternType="solid">
        <fgColor rgb="FFEAF4FB"/>
      </patternFill>
    </fill>
    <fill>
      <patternFill patternType="solid">
        <fgColor rgb="FFFFF2CC"/>
      </patternFill>
    </fill>
    <fill>
      <patternFill patternType="solid">
        <fgColor rgb="FFC6E0B4"/>
      </patternFill>
    </fill>
    <fill>
      <patternFill patternType="solid">
        <f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" fillId="0" borderId="0"/>
  </cellStyleXfs>
  <cellXfs count="83">
    <xf numFmtId="0" fontId="0" fillId="0" borderId="0" xfId="0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2" borderId="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left" vertical="center" wrapText="1" indent="6"/>
    </xf>
    <xf numFmtId="0" fontId="5" fillId="0" borderId="0" xfId="0" applyFont="1" applyFill="1" applyBorder="1" applyAlignment="1">
      <alignment horizontal="left" vertical="center" wrapText="1" indent="2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 indent="4"/>
    </xf>
    <xf numFmtId="165" fontId="5" fillId="0" borderId="0" xfId="0" applyNumberFormat="1" applyFont="1" applyFill="1" applyBorder="1" applyAlignment="1">
      <alignment vertical="center" wrapText="1"/>
    </xf>
    <xf numFmtId="165" fontId="5" fillId="0" borderId="0" xfId="0" applyNumberFormat="1" applyFont="1" applyFill="1" applyBorder="1" applyAlignment="1">
      <alignment horizontal="left" vertical="center" wrapText="1" indent="2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5" fillId="0" borderId="1" xfId="0" applyFont="1" applyFill="1" applyBorder="1" applyAlignment="1">
      <alignment horizontal="left" vertical="center" wrapText="1" indent="7"/>
    </xf>
    <xf numFmtId="164" fontId="5" fillId="0" borderId="0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 indent="6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left" vertical="top"/>
    </xf>
    <xf numFmtId="0" fontId="3" fillId="0" borderId="0" xfId="1" applyFont="1" applyFill="1" applyBorder="1" applyAlignment="1">
      <alignment horizontal="left" vertical="top"/>
    </xf>
    <xf numFmtId="0" fontId="9" fillId="0" borderId="0" xfId="0" applyFont="1" applyFill="1" applyBorder="1" applyAlignment="1"/>
    <xf numFmtId="0" fontId="10" fillId="0" borderId="0" xfId="0" applyFont="1" applyFill="1" applyBorder="1" applyAlignment="1"/>
    <xf numFmtId="0" fontId="10" fillId="0" borderId="0" xfId="0" applyNumberFormat="1" applyFont="1" applyFill="1" applyBorder="1" applyAlignment="1"/>
    <xf numFmtId="0" fontId="13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10" fillId="0" borderId="0" xfId="0" quotePrefix="1" applyFont="1" applyFill="1" applyBorder="1" applyAlignment="1"/>
    <xf numFmtId="0" fontId="6" fillId="0" borderId="0" xfId="0" applyFont="1" applyFill="1" applyBorder="1" applyAlignment="1">
      <alignment horizontal="left" vertical="center" wrapText="1" indent="6"/>
    </xf>
    <xf numFmtId="165" fontId="6" fillId="0" borderId="0" xfId="0" applyNumberFormat="1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0" fontId="1" fillId="0" borderId="0" xfId="2"/>
    <xf numFmtId="0" fontId="1" fillId="6" borderId="6" xfId="2" applyFill="1" applyBorder="1"/>
    <xf numFmtId="3" fontId="1" fillId="7" borderId="6" xfId="2" applyNumberFormat="1" applyFill="1" applyBorder="1" applyAlignment="1">
      <alignment horizontal="right"/>
    </xf>
    <xf numFmtId="168" fontId="1" fillId="7" borderId="6" xfId="2" applyNumberFormat="1" applyFill="1" applyBorder="1" applyAlignment="1">
      <alignment horizontal="right"/>
    </xf>
    <xf numFmtId="9" fontId="1" fillId="7" borderId="6" xfId="2" applyNumberFormat="1" applyFill="1" applyBorder="1" applyAlignment="1">
      <alignment horizontal="right"/>
    </xf>
    <xf numFmtId="0" fontId="16" fillId="5" borderId="6" xfId="2" applyFont="1" applyFill="1" applyBorder="1" applyAlignment="1">
      <alignment horizontal="center" vertical="center" wrapText="1"/>
    </xf>
    <xf numFmtId="0" fontId="1" fillId="0" borderId="6" xfId="2" applyBorder="1" applyAlignment="1">
      <alignment vertical="center" wrapText="1"/>
    </xf>
    <xf numFmtId="168" fontId="1" fillId="7" borderId="6" xfId="2" applyNumberFormat="1" applyFill="1" applyBorder="1" applyAlignment="1">
      <alignment vertical="center" wrapText="1"/>
    </xf>
    <xf numFmtId="169" fontId="1" fillId="8" borderId="6" xfId="2" applyNumberFormat="1" applyFill="1" applyBorder="1" applyAlignment="1">
      <alignment vertical="center" wrapText="1"/>
    </xf>
    <xf numFmtId="0" fontId="17" fillId="6" borderId="6" xfId="2" applyFont="1" applyFill="1" applyBorder="1" applyAlignment="1">
      <alignment vertical="center"/>
    </xf>
    <xf numFmtId="169" fontId="1" fillId="9" borderId="6" xfId="2" applyNumberFormat="1" applyFill="1" applyBorder="1" applyAlignment="1">
      <alignment vertical="center"/>
    </xf>
    <xf numFmtId="169" fontId="1" fillId="8" borderId="6" xfId="2" applyNumberFormat="1" applyFill="1" applyBorder="1" applyAlignment="1">
      <alignment vertical="center"/>
    </xf>
    <xf numFmtId="164" fontId="1" fillId="8" borderId="6" xfId="2" applyNumberFormat="1" applyFill="1" applyBorder="1" applyAlignment="1">
      <alignment vertical="center"/>
    </xf>
    <xf numFmtId="0" fontId="1" fillId="0" borderId="0" xfId="2" applyBorder="1" applyAlignment="1">
      <alignment vertical="center" wrapText="1"/>
    </xf>
    <xf numFmtId="169" fontId="0" fillId="8" borderId="6" xfId="2" applyNumberFormat="1" applyFont="1" applyFill="1" applyBorder="1" applyAlignment="1">
      <alignment vertical="center"/>
    </xf>
    <xf numFmtId="0" fontId="1" fillId="0" borderId="0" xfId="2" applyBorder="1"/>
    <xf numFmtId="168" fontId="1" fillId="0" borderId="0" xfId="2" applyNumberFormat="1" applyFill="1" applyBorder="1" applyAlignment="1">
      <alignment vertical="center" wrapText="1"/>
    </xf>
    <xf numFmtId="0" fontId="1" fillId="0" borderId="0" xfId="2" applyFill="1" applyBorder="1" applyAlignment="1">
      <alignment vertical="center" wrapText="1"/>
    </xf>
    <xf numFmtId="169" fontId="1" fillId="0" borderId="0" xfId="2" applyNumberFormat="1" applyFill="1" applyBorder="1" applyAlignment="1">
      <alignment vertical="center" wrapText="1"/>
    </xf>
    <xf numFmtId="169" fontId="4" fillId="8" borderId="6" xfId="2" applyNumberFormat="1" applyFont="1" applyFill="1" applyBorder="1" applyAlignment="1">
      <alignment vertical="center"/>
    </xf>
    <xf numFmtId="0" fontId="5" fillId="0" borderId="7" xfId="0" applyFont="1" applyFill="1" applyBorder="1" applyAlignment="1">
      <alignment horizontal="left" vertical="center" wrapText="1" indent="7"/>
    </xf>
    <xf numFmtId="166" fontId="5" fillId="0" borderId="3" xfId="0" applyNumberFormat="1" applyFont="1" applyFill="1" applyBorder="1" applyAlignment="1">
      <alignment horizontal="center" vertical="center" wrapText="1"/>
    </xf>
    <xf numFmtId="167" fontId="5" fillId="0" borderId="2" xfId="0" applyNumberFormat="1" applyFont="1" applyFill="1" applyBorder="1" applyAlignment="1">
      <alignment vertical="center" wrapText="1"/>
    </xf>
    <xf numFmtId="166" fontId="5" fillId="0" borderId="2" xfId="0" applyNumberFormat="1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left" vertical="center" wrapText="1" indent="9"/>
    </xf>
    <xf numFmtId="166" fontId="5" fillId="0" borderId="2" xfId="0" applyNumberFormat="1" applyFont="1" applyFill="1" applyBorder="1" applyAlignment="1">
      <alignment horizontal="center" vertical="center" wrapText="1"/>
    </xf>
    <xf numFmtId="166" fontId="5" fillId="0" borderId="8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left" vertical="center" wrapText="1" indent="7"/>
    </xf>
    <xf numFmtId="0" fontId="5" fillId="0" borderId="4" xfId="0" applyFont="1" applyFill="1" applyBorder="1" applyAlignment="1">
      <alignment horizontal="left" vertical="center" wrapText="1"/>
    </xf>
    <xf numFmtId="0" fontId="1" fillId="0" borderId="0" xfId="2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170" fontId="5" fillId="3" borderId="7" xfId="0" applyNumberFormat="1" applyFont="1" applyFill="1" applyBorder="1" applyAlignment="1" applyProtection="1">
      <alignment vertical="center" wrapText="1"/>
      <protection locked="0"/>
    </xf>
    <xf numFmtId="166" fontId="6" fillId="0" borderId="1" xfId="0" applyNumberFormat="1" applyFont="1" applyFill="1" applyBorder="1" applyAlignment="1">
      <alignment horizontal="center" vertical="center" wrapText="1"/>
    </xf>
    <xf numFmtId="166" fontId="5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top" wrapText="1"/>
    </xf>
    <xf numFmtId="0" fontId="18" fillId="0" borderId="12" xfId="0" applyFont="1" applyFill="1" applyBorder="1" applyAlignment="1">
      <alignment horizontal="center" vertical="top" wrapText="1"/>
    </xf>
    <xf numFmtId="0" fontId="15" fillId="5" borderId="0" xfId="2" applyFont="1" applyFill="1" applyAlignment="1">
      <alignment horizontal="center"/>
    </xf>
    <xf numFmtId="0" fontId="1" fillId="0" borderId="0" xfId="2"/>
    <xf numFmtId="0" fontId="16" fillId="5" borderId="0" xfId="2" applyFont="1" applyFill="1"/>
    <xf numFmtId="0" fontId="16" fillId="5" borderId="0" xfId="2" applyFont="1" applyFill="1" applyAlignment="1">
      <alignment horizontal="center"/>
    </xf>
  </cellXfs>
  <cellStyles count="3">
    <cellStyle name="Link" xfId="1" builtinId="8"/>
    <cellStyle name="Standard" xfId="0" builtinId="0"/>
    <cellStyle name="Standard 2" xfId="2" xr:uid="{1D03F207-BE1F-49EF-B776-8AC313B9D691}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#,##0.00\ \€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rgb="FFEAF4FB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</border>
      <protection locked="1" hidden="0"/>
    </dxf>
    <dxf>
      <alignment horizontal="general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62ADF22-D603-4CCA-BE80-09CCCBD61A63}" name="Kostenbestandteile" displayName="Kostenbestandteile" ref="A12:G21" totalsRowShown="0">
  <autoFilter ref="A12:G21" xr:uid="{00000000-0009-0000-0100-000001000000}"/>
  <tableColumns count="7">
    <tableColumn id="1" xr3:uid="{096BF813-DBDD-46CC-B630-27CB614DD2DE}" name="Kostenbestandteil" dataDxfId="7" totalsRowDxfId="6" dataCellStyle="Standard 2"/>
    <tableColumn id="2" xr3:uid="{D05F8C79-9267-46AC-9A14-EAA1A4F3F53F}" name="Art" totalsRowDxfId="5"/>
    <tableColumn id="3" xr3:uid="{74D5D520-B86E-4DE0-B969-6856513F1C4E}" name="Wert" totalsRowDxfId="4"/>
    <tableColumn id="4" xr3:uid="{CABDDC76-793A-442E-AB52-07247FECB62C}" name="Einheit" totalsRowDxfId="3"/>
    <tableColumn id="5" xr3:uid="{4BD06406-E744-4CF7-AC1E-D863EAD0BB1B}" name="Berechnung" totalsRowDxfId="2"/>
    <tableColumn id="6" xr3:uid="{89D9C016-3B44-4F85-9BF9-C88D96D037AA}" name="Betrag netto/Jahr" totalsRowDxfId="1"/>
    <tableColumn id="7" xr3:uid="{AD033332-A2BB-494D-B034-3583EF8FCF77}" name="Hinweis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ex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8"/>
  <sheetViews>
    <sheetView showGridLines="0" tabSelected="1" zoomScale="115" zoomScaleNormal="115" workbookViewId="0">
      <selection sqref="A1:C1"/>
    </sheetView>
  </sheetViews>
  <sheetFormatPr baseColWidth="10" defaultColWidth="14" defaultRowHeight="15"/>
  <cols>
    <col min="1" max="1" width="29.85546875" style="1" customWidth="1"/>
    <col min="2" max="2" width="22.140625" style="1" customWidth="1"/>
    <col min="3" max="3" width="20.5703125" style="1" customWidth="1"/>
    <col min="4" max="4" width="14" style="1"/>
    <col min="5" max="5" width="7.28515625" style="1" customWidth="1"/>
    <col min="6" max="6" width="14" style="1"/>
    <col min="7" max="7" width="8.5703125" style="1" bestFit="1" customWidth="1"/>
    <col min="8" max="8" width="33.28515625" style="1" customWidth="1"/>
    <col min="9" max="16384" width="14" style="1"/>
  </cols>
  <sheetData>
    <row r="1" spans="1:14">
      <c r="A1" s="70" t="s">
        <v>8</v>
      </c>
      <c r="B1" s="70"/>
      <c r="C1" s="70"/>
    </row>
    <row r="2" spans="1:14">
      <c r="A2" s="71" t="s">
        <v>79</v>
      </c>
      <c r="B2" s="70"/>
      <c r="C2" s="70"/>
    </row>
    <row r="3" spans="1:14">
      <c r="A3" s="69" t="s">
        <v>5</v>
      </c>
      <c r="B3" s="69"/>
      <c r="C3" s="69"/>
    </row>
    <row r="4" spans="1:14" ht="50.25" customHeight="1">
      <c r="A4" s="77" t="s">
        <v>80</v>
      </c>
      <c r="B4" s="77"/>
      <c r="C4" s="77"/>
    </row>
    <row r="5" spans="1:14">
      <c r="A5" s="78"/>
      <c r="B5" s="78"/>
      <c r="C5" s="78"/>
    </row>
    <row r="6" spans="1:14" ht="26.1" customHeight="1">
      <c r="A6" s="62"/>
      <c r="B6" s="76" t="s">
        <v>0</v>
      </c>
      <c r="C6" s="76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4" ht="15.75" customHeight="1">
      <c r="A7" s="4" t="s">
        <v>9</v>
      </c>
      <c r="B7" s="66" t="s">
        <v>10</v>
      </c>
      <c r="C7" s="66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4" ht="15.75" customHeight="1">
      <c r="A8" s="58" t="s">
        <v>11</v>
      </c>
      <c r="B8" s="66" t="s">
        <v>12</v>
      </c>
      <c r="C8" s="66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4" ht="26.45" customHeight="1">
      <c r="A9" s="2"/>
      <c r="B9" s="75" t="s">
        <v>1</v>
      </c>
      <c r="C9" s="66"/>
      <c r="D9" s="5"/>
      <c r="E9" s="3"/>
      <c r="F9" s="3"/>
      <c r="G9" s="3"/>
      <c r="H9" s="3"/>
      <c r="I9" s="3"/>
      <c r="J9" s="3"/>
      <c r="K9" s="3"/>
      <c r="L9" s="3"/>
      <c r="M9" s="3"/>
    </row>
    <row r="10" spans="1:14" ht="16.149999999999999" customHeight="1">
      <c r="A10" s="6" t="s">
        <v>76</v>
      </c>
      <c r="B10" s="72" t="s">
        <v>2</v>
      </c>
      <c r="C10" s="68" t="s">
        <v>3</v>
      </c>
      <c r="D10" s="5"/>
      <c r="F10" s="5"/>
      <c r="G10" s="5"/>
      <c r="H10" s="7"/>
      <c r="I10" s="5"/>
      <c r="J10" s="5"/>
      <c r="K10" s="8"/>
      <c r="L10" s="5"/>
      <c r="M10" s="5"/>
      <c r="N10" s="8"/>
    </row>
    <row r="11" spans="1:14" ht="14.65" customHeight="1">
      <c r="A11" s="6"/>
      <c r="B11" s="73"/>
      <c r="C11" s="74"/>
      <c r="D11" s="5"/>
      <c r="F11" s="5"/>
      <c r="G11" s="5"/>
      <c r="H11" s="9"/>
      <c r="I11" s="5"/>
      <c r="J11" s="5"/>
      <c r="K11" s="8"/>
      <c r="L11" s="5"/>
      <c r="M11" s="5"/>
      <c r="N11" s="8"/>
    </row>
    <row r="12" spans="1:14" ht="26.1" customHeight="1">
      <c r="A12" s="6"/>
      <c r="B12" s="56">
        <v>9.2309999999999999</v>
      </c>
      <c r="C12" s="30">
        <v>9.6769999999999996</v>
      </c>
      <c r="D12" s="10"/>
      <c r="E12" s="19"/>
      <c r="F12" s="10"/>
      <c r="G12" s="10"/>
      <c r="H12" s="11"/>
      <c r="I12" s="5"/>
      <c r="J12" s="5"/>
      <c r="K12" s="8"/>
      <c r="L12" s="5"/>
      <c r="M12" s="5"/>
      <c r="N12" s="8"/>
    </row>
    <row r="13" spans="1:14" ht="28.5" customHeight="1">
      <c r="A13" s="60"/>
      <c r="B13" s="12" t="s">
        <v>6</v>
      </c>
      <c r="C13" s="13" t="s">
        <v>4</v>
      </c>
      <c r="D13" s="5"/>
      <c r="E13" s="19"/>
      <c r="G13" s="14"/>
      <c r="H13" s="14"/>
      <c r="I13" s="14"/>
    </row>
    <row r="14" spans="1:14" ht="26.1" customHeight="1">
      <c r="A14" s="55"/>
      <c r="B14" s="57">
        <v>7.9630000000000001</v>
      </c>
      <c r="C14" s="52">
        <v>8.5220000000000002</v>
      </c>
      <c r="D14" s="10"/>
      <c r="E14" s="20"/>
      <c r="G14" s="14"/>
      <c r="H14" s="14"/>
      <c r="I14" s="21"/>
    </row>
    <row r="15" spans="1:14" ht="15.2" customHeight="1">
      <c r="A15" s="59" t="s">
        <v>13</v>
      </c>
      <c r="B15" s="63"/>
      <c r="C15" s="53" t="s">
        <v>37</v>
      </c>
      <c r="D15" s="16"/>
    </row>
    <row r="16" spans="1:14" ht="15.75" customHeight="1">
      <c r="A16" s="15" t="s">
        <v>14</v>
      </c>
      <c r="B16" s="67">
        <v>0.51</v>
      </c>
      <c r="C16" s="67"/>
      <c r="D16" s="5"/>
    </row>
    <row r="17" spans="1:14" ht="15.75" customHeight="1">
      <c r="A17" s="15" t="s">
        <v>15</v>
      </c>
      <c r="B17" s="68">
        <v>0.49</v>
      </c>
      <c r="C17" s="68"/>
      <c r="D17" s="5"/>
      <c r="E17" s="5"/>
    </row>
    <row r="18" spans="1:14" ht="15.75" customHeight="1">
      <c r="A18" s="51" t="s">
        <v>16</v>
      </c>
      <c r="B18" s="63"/>
      <c r="C18" s="54" t="s">
        <v>37</v>
      </c>
      <c r="D18" s="5"/>
      <c r="E18" s="5"/>
    </row>
    <row r="19" spans="1:14" ht="15.75" customHeight="1">
      <c r="A19" s="15" t="s">
        <v>17</v>
      </c>
      <c r="B19" s="67">
        <v>0.51</v>
      </c>
      <c r="C19" s="67"/>
      <c r="D19" s="5"/>
      <c r="E19" s="5"/>
    </row>
    <row r="20" spans="1:14" ht="16.149999999999999" customHeight="1">
      <c r="A20" s="15" t="s">
        <v>18</v>
      </c>
      <c r="B20" s="66">
        <v>0.49</v>
      </c>
      <c r="C20" s="66"/>
      <c r="D20" s="5"/>
      <c r="E20" s="5"/>
    </row>
    <row r="21" spans="1:14" ht="15.75" customHeight="1">
      <c r="A21" s="15" t="s">
        <v>19</v>
      </c>
      <c r="B21" s="65" t="str">
        <f>IF(OR(B15="",B16="",B17="",B12="",C12=""),"",B15+(B16*B12)+(B17*C12))</f>
        <v/>
      </c>
      <c r="C21" s="65"/>
      <c r="D21" s="5"/>
      <c r="E21" s="5"/>
    </row>
    <row r="22" spans="1:14" ht="14.85" customHeight="1">
      <c r="A22" s="15" t="s">
        <v>20</v>
      </c>
      <c r="B22" s="65" t="str">
        <f>IF(OR(B18="",B19="",B20="",B14="",C14=""),"",B18+(B19*B14)+(B20*C14))</f>
        <v/>
      </c>
      <c r="C22" s="65"/>
      <c r="D22" s="5"/>
      <c r="E22" s="5"/>
      <c r="N22" s="25" t="s">
        <v>29</v>
      </c>
    </row>
    <row r="23" spans="1:14" ht="16.7" customHeight="1">
      <c r="A23" s="17" t="s">
        <v>78</v>
      </c>
      <c r="B23" s="64" t="str">
        <f>B21</f>
        <v/>
      </c>
      <c r="C23" s="64"/>
      <c r="D23" s="3"/>
      <c r="E23" s="3"/>
    </row>
    <row r="24" spans="1:14" ht="16.7" customHeight="1">
      <c r="A24" s="28"/>
      <c r="B24" s="29"/>
      <c r="C24" s="29"/>
      <c r="D24" s="3"/>
      <c r="E24" s="3"/>
    </row>
    <row r="25" spans="1:14" ht="15.75" customHeight="1">
      <c r="A25" s="22" t="s">
        <v>21</v>
      </c>
      <c r="B25" s="23"/>
      <c r="C25" s="18"/>
      <c r="D25" s="3"/>
      <c r="E25" s="3"/>
      <c r="F25" s="26"/>
    </row>
    <row r="26" spans="1:14" ht="15.75" customHeight="1">
      <c r="A26" s="23" t="s">
        <v>22</v>
      </c>
      <c r="B26" s="23"/>
      <c r="C26" s="18"/>
      <c r="D26" s="3"/>
      <c r="E26" s="3"/>
      <c r="H26" s="23"/>
      <c r="I26" s="23"/>
    </row>
    <row r="27" spans="1:14">
      <c r="A27" s="23" t="s">
        <v>23</v>
      </c>
      <c r="B27" s="23"/>
      <c r="H27" s="23"/>
      <c r="I27" s="23"/>
    </row>
    <row r="28" spans="1:14">
      <c r="A28" s="27" t="s">
        <v>30</v>
      </c>
      <c r="B28" s="23"/>
      <c r="H28" s="23"/>
      <c r="I28" s="23"/>
    </row>
    <row r="29" spans="1:14">
      <c r="A29" s="23"/>
      <c r="B29" s="23"/>
      <c r="H29" s="23"/>
      <c r="I29" s="23"/>
    </row>
    <row r="30" spans="1:14">
      <c r="A30" s="22" t="s">
        <v>24</v>
      </c>
      <c r="B30" s="23"/>
      <c r="H30" s="23"/>
      <c r="I30" s="23"/>
    </row>
    <row r="31" spans="1:14">
      <c r="A31" s="23" t="s">
        <v>25</v>
      </c>
      <c r="B31" s="23"/>
      <c r="H31" s="23"/>
      <c r="I31" s="23"/>
    </row>
    <row r="32" spans="1:14">
      <c r="A32" s="23" t="s">
        <v>26</v>
      </c>
      <c r="B32" s="23"/>
      <c r="H32" s="23"/>
      <c r="I32" s="23"/>
    </row>
    <row r="33" spans="1:9">
      <c r="A33" s="23"/>
      <c r="B33" s="23"/>
      <c r="H33" s="23"/>
      <c r="I33" s="23"/>
    </row>
    <row r="34" spans="1:9">
      <c r="A34" s="22" t="s">
        <v>27</v>
      </c>
      <c r="B34" s="23"/>
      <c r="H34" s="23"/>
      <c r="I34" s="23"/>
    </row>
    <row r="35" spans="1:9">
      <c r="A35" s="24" t="s">
        <v>77</v>
      </c>
      <c r="B35" s="23"/>
    </row>
    <row r="36" spans="1:9">
      <c r="A36" s="23"/>
      <c r="B36" s="23"/>
    </row>
    <row r="37" spans="1:9">
      <c r="A37" s="22" t="s">
        <v>28</v>
      </c>
      <c r="B37" s="23"/>
    </row>
    <row r="38" spans="1:9">
      <c r="A38" s="21" t="s">
        <v>7</v>
      </c>
    </row>
  </sheetData>
  <sheetProtection algorithmName="SHA-512" hashValue="xK4WjjYzdLQp/+KWr385J0DG/ZSktWVOqSm5tiTIpn/r+sqG0AzpQazogG5kUij1AahKK+lP2eYqWn/4TMQKsQ==" saltValue="+sfWK4ouvp3ocmeLVU+L5Q==" spinCount="100000" sheet="1" objects="1" scenarios="1"/>
  <mergeCells count="17">
    <mergeCell ref="A3:C3"/>
    <mergeCell ref="A1:C1"/>
    <mergeCell ref="A2:C2"/>
    <mergeCell ref="B10:B11"/>
    <mergeCell ref="C10:C11"/>
    <mergeCell ref="B8:C8"/>
    <mergeCell ref="B9:C9"/>
    <mergeCell ref="B6:C6"/>
    <mergeCell ref="A4:C5"/>
    <mergeCell ref="B23:C23"/>
    <mergeCell ref="B22:C22"/>
    <mergeCell ref="B21:C21"/>
    <mergeCell ref="B20:C20"/>
    <mergeCell ref="B7:C7"/>
    <mergeCell ref="B19:C19"/>
    <mergeCell ref="B17:C17"/>
    <mergeCell ref="B16:C16"/>
  </mergeCells>
  <phoneticPr fontId="2" type="noConversion"/>
  <hyperlinks>
    <hyperlink ref="A38" r:id="rId1" display="http://www.eex.com/" xr:uid="{B5FA680A-9FA8-4A55-8E1F-1F3D6161E22D}"/>
  </hyperlinks>
  <pageMargins left="0.70866141732283472" right="0.70866141732283472" top="0.74803149606299213" bottom="0.74803149606299213" header="0.31496062992125984" footer="0.31496062992125984"/>
  <pageSetup paperSize="9" scale="74" orientation="landscape" r:id="rId2"/>
  <headerFooter>
    <oddHeader>&amp;L16-2026 EU &amp;C&amp;"Calibri,Fett"&amp;12Preisblatt</oddHeader>
    <oddFooter>&amp;C&amp;P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98B73-D6A8-4B55-B366-C6FA47D799ED}">
  <sheetPr>
    <pageSetUpPr fitToPage="1"/>
  </sheetPr>
  <dimension ref="A1:G36"/>
  <sheetViews>
    <sheetView zoomScaleNormal="100" workbookViewId="0">
      <selection sqref="A1:G1"/>
    </sheetView>
  </sheetViews>
  <sheetFormatPr baseColWidth="10" defaultColWidth="9.140625" defaultRowHeight="15"/>
  <cols>
    <col min="1" max="1" width="28" style="31" customWidth="1"/>
    <col min="2" max="2" width="18" style="31" customWidth="1"/>
    <col min="3" max="3" width="14" style="31" customWidth="1"/>
    <col min="4" max="4" width="12" style="31" customWidth="1"/>
    <col min="5" max="6" width="18" style="31" customWidth="1"/>
    <col min="7" max="7" width="38" style="31" customWidth="1"/>
    <col min="8" max="8" width="9.140625" style="31"/>
    <col min="9" max="13" width="18" style="31" customWidth="1"/>
    <col min="14" max="16384" width="9.140625" style="31"/>
  </cols>
  <sheetData>
    <row r="1" spans="1:7" ht="21">
      <c r="A1" s="79" t="s">
        <v>46</v>
      </c>
      <c r="B1" s="80"/>
      <c r="C1" s="80"/>
      <c r="D1" s="80"/>
      <c r="E1" s="80"/>
      <c r="F1" s="80"/>
      <c r="G1" s="80"/>
    </row>
    <row r="3" spans="1:7">
      <c r="A3" s="81" t="s">
        <v>47</v>
      </c>
      <c r="B3" s="80"/>
      <c r="C3" s="80"/>
    </row>
    <row r="4" spans="1:7">
      <c r="A4" s="32" t="s">
        <v>48</v>
      </c>
      <c r="B4" s="33">
        <v>5600000</v>
      </c>
      <c r="C4" s="32" t="s">
        <v>49</v>
      </c>
    </row>
    <row r="5" spans="1:7">
      <c r="A5" s="32" t="s">
        <v>50</v>
      </c>
      <c r="B5" s="34" t="str">
        <f>Preisblatt!B23</f>
        <v/>
      </c>
      <c r="C5" s="32" t="s">
        <v>37</v>
      </c>
    </row>
    <row r="6" spans="1:7">
      <c r="A6" s="32" t="s">
        <v>51</v>
      </c>
      <c r="B6" s="34">
        <v>780</v>
      </c>
      <c r="C6" s="32" t="s">
        <v>52</v>
      </c>
    </row>
    <row r="7" spans="1:7">
      <c r="A7" s="32" t="s">
        <v>43</v>
      </c>
      <c r="B7" s="34">
        <v>33.17</v>
      </c>
      <c r="C7" s="32" t="s">
        <v>53</v>
      </c>
    </row>
    <row r="8" spans="1:7">
      <c r="A8" s="32" t="s">
        <v>44</v>
      </c>
      <c r="B8" s="34">
        <v>356.16</v>
      </c>
      <c r="C8" s="32" t="s">
        <v>54</v>
      </c>
    </row>
    <row r="9" spans="1:7">
      <c r="A9" s="32" t="s">
        <v>55</v>
      </c>
      <c r="B9" s="35">
        <v>0.19</v>
      </c>
      <c r="C9" s="32" t="s">
        <v>45</v>
      </c>
    </row>
    <row r="12" spans="1:7">
      <c r="A12" s="36" t="s">
        <v>31</v>
      </c>
      <c r="B12" s="36" t="s">
        <v>32</v>
      </c>
      <c r="C12" s="36" t="s">
        <v>56</v>
      </c>
      <c r="D12" s="36" t="s">
        <v>33</v>
      </c>
      <c r="E12" s="36" t="s">
        <v>57</v>
      </c>
      <c r="F12" s="36" t="s">
        <v>58</v>
      </c>
      <c r="G12" s="36" t="s">
        <v>34</v>
      </c>
    </row>
    <row r="13" spans="1:7">
      <c r="A13" s="37" t="s">
        <v>35</v>
      </c>
      <c r="B13" s="37" t="s">
        <v>36</v>
      </c>
      <c r="C13" s="38" t="str">
        <f>B5</f>
        <v/>
      </c>
      <c r="D13" s="37" t="s">
        <v>37</v>
      </c>
      <c r="E13" s="37" t="e">
        <f>B4*C13/100</f>
        <v>#VALUE!</v>
      </c>
      <c r="F13" s="39" t="e">
        <f>B4*C13/100</f>
        <v>#VALUE!</v>
      </c>
      <c r="G13" s="37" t="s">
        <v>59</v>
      </c>
    </row>
    <row r="14" spans="1:7">
      <c r="A14" s="37" t="s">
        <v>38</v>
      </c>
      <c r="B14" s="37" t="s">
        <v>36</v>
      </c>
      <c r="C14" s="38">
        <v>4.76</v>
      </c>
      <c r="D14" s="37" t="s">
        <v>37</v>
      </c>
      <c r="E14" s="37">
        <f>B4*C14/100</f>
        <v>266560</v>
      </c>
      <c r="F14" s="39">
        <f>B4*C14/100</f>
        <v>266560</v>
      </c>
      <c r="G14" s="37" t="s">
        <v>60</v>
      </c>
    </row>
    <row r="15" spans="1:7">
      <c r="A15" s="37" t="s">
        <v>39</v>
      </c>
      <c r="B15" s="37" t="s">
        <v>36</v>
      </c>
      <c r="C15" s="38">
        <v>0.11</v>
      </c>
      <c r="D15" s="37" t="s">
        <v>37</v>
      </c>
      <c r="E15" s="37">
        <f>B4*C15/100</f>
        <v>6160</v>
      </c>
      <c r="F15" s="39">
        <f>B4*C15/100</f>
        <v>6160</v>
      </c>
      <c r="G15" s="37" t="s">
        <v>61</v>
      </c>
    </row>
    <row r="16" spans="1:7">
      <c r="A16" s="37" t="s">
        <v>40</v>
      </c>
      <c r="B16" s="37" t="s">
        <v>36</v>
      </c>
      <c r="C16" s="38">
        <v>0.44600000000000001</v>
      </c>
      <c r="D16" s="37" t="s">
        <v>37</v>
      </c>
      <c r="E16" s="37">
        <f>B4*C16/100</f>
        <v>24976</v>
      </c>
      <c r="F16" s="39">
        <f>B4*C16/100</f>
        <v>24976</v>
      </c>
      <c r="G16" s="37" t="s">
        <v>62</v>
      </c>
    </row>
    <row r="17" spans="1:7">
      <c r="A17" s="37" t="s">
        <v>63</v>
      </c>
      <c r="B17" s="37" t="s">
        <v>36</v>
      </c>
      <c r="C17" s="38">
        <v>0.94099999999999995</v>
      </c>
      <c r="D17" s="37" t="s">
        <v>37</v>
      </c>
      <c r="E17" s="37">
        <f>B4*C17/100</f>
        <v>52696</v>
      </c>
      <c r="F17" s="39">
        <f>B4*C17/100</f>
        <v>52696</v>
      </c>
      <c r="G17" s="37" t="s">
        <v>62</v>
      </c>
    </row>
    <row r="18" spans="1:7">
      <c r="A18" s="37" t="s">
        <v>41</v>
      </c>
      <c r="B18" s="37" t="s">
        <v>36</v>
      </c>
      <c r="C18" s="38">
        <v>1.5589999999999999</v>
      </c>
      <c r="D18" s="37" t="s">
        <v>37</v>
      </c>
      <c r="E18" s="37">
        <f>B4*C18/100</f>
        <v>87304</v>
      </c>
      <c r="F18" s="39">
        <f>B4*C18/100</f>
        <v>87304</v>
      </c>
      <c r="G18" s="37" t="s">
        <v>62</v>
      </c>
    </row>
    <row r="19" spans="1:7">
      <c r="A19" s="37" t="s">
        <v>42</v>
      </c>
      <c r="B19" s="37" t="s">
        <v>36</v>
      </c>
      <c r="C19" s="38">
        <v>2.0499999999999998</v>
      </c>
      <c r="D19" s="37" t="s">
        <v>37</v>
      </c>
      <c r="E19" s="37">
        <f>B4*C19/100</f>
        <v>114799.99999999999</v>
      </c>
      <c r="F19" s="39">
        <f>B4*C19/100</f>
        <v>114799.99999999999</v>
      </c>
      <c r="G19" s="37" t="s">
        <v>64</v>
      </c>
    </row>
    <row r="20" spans="1:7">
      <c r="A20" s="37" t="s">
        <v>43</v>
      </c>
      <c r="B20" s="37" t="s">
        <v>43</v>
      </c>
      <c r="C20" s="38">
        <f>B6*B7</f>
        <v>25872.600000000002</v>
      </c>
      <c r="D20" s="37" t="s">
        <v>54</v>
      </c>
      <c r="E20" s="37">
        <f>B6*B7</f>
        <v>25872.600000000002</v>
      </c>
      <c r="F20" s="39">
        <f>B6*B7</f>
        <v>25872.600000000002</v>
      </c>
      <c r="G20" s="37" t="s">
        <v>65</v>
      </c>
    </row>
    <row r="21" spans="1:7">
      <c r="A21" s="37" t="s">
        <v>44</v>
      </c>
      <c r="B21" s="37" t="s">
        <v>66</v>
      </c>
      <c r="C21" s="38">
        <f>B8</f>
        <v>356.16</v>
      </c>
      <c r="D21" s="37" t="s">
        <v>54</v>
      </c>
      <c r="E21" s="37">
        <f>B8</f>
        <v>356.16</v>
      </c>
      <c r="F21" s="39">
        <f>B8</f>
        <v>356.16</v>
      </c>
      <c r="G21" s="37" t="s">
        <v>67</v>
      </c>
    </row>
    <row r="22" spans="1:7">
      <c r="A22" s="44"/>
      <c r="B22" s="44"/>
      <c r="C22" s="47"/>
      <c r="D22" s="48"/>
      <c r="E22" s="48"/>
      <c r="F22" s="49"/>
      <c r="G22" s="44"/>
    </row>
    <row r="23" spans="1:7">
      <c r="A23" s="82" t="s">
        <v>68</v>
      </c>
      <c r="B23" s="80"/>
    </row>
    <row r="24" spans="1:7">
      <c r="A24" s="40" t="s">
        <v>69</v>
      </c>
      <c r="B24" s="41" t="e">
        <f>SUM(F13:F19)</f>
        <v>#VALUE!</v>
      </c>
    </row>
    <row r="25" spans="1:7">
      <c r="A25" s="40" t="s">
        <v>70</v>
      </c>
      <c r="B25" s="41">
        <f>SUM(F20:F21)</f>
        <v>26228.760000000002</v>
      </c>
    </row>
    <row r="26" spans="1:7">
      <c r="A26" s="40" t="s">
        <v>71</v>
      </c>
      <c r="B26" s="45" t="e">
        <f>SUM(F13:F21)</f>
        <v>#VALUE!</v>
      </c>
    </row>
    <row r="27" spans="1:7">
      <c r="A27" s="40" t="s">
        <v>55</v>
      </c>
      <c r="B27" s="41" t="e">
        <f>B9*B26</f>
        <v>#VALUE!</v>
      </c>
    </row>
    <row r="28" spans="1:7">
      <c r="A28" s="40" t="s">
        <v>72</v>
      </c>
      <c r="B28" s="50" t="e">
        <f>B26+B27</f>
        <v>#VALUE!</v>
      </c>
    </row>
    <row r="29" spans="1:7">
      <c r="A29" s="40" t="s">
        <v>73</v>
      </c>
      <c r="B29" s="42" t="e">
        <f>B28/12</f>
        <v>#VALUE!</v>
      </c>
    </row>
    <row r="30" spans="1:7">
      <c r="A30" s="40" t="s">
        <v>74</v>
      </c>
      <c r="B30" s="43" t="e">
        <f>B26/B4*100</f>
        <v>#VALUE!</v>
      </c>
    </row>
    <row r="31" spans="1:7">
      <c r="A31" s="40" t="s">
        <v>75</v>
      </c>
      <c r="B31" s="43" t="e">
        <f>B28/B4*100</f>
        <v>#VALUE!</v>
      </c>
    </row>
    <row r="33" spans="1:1">
      <c r="A33" s="46"/>
    </row>
    <row r="34" spans="1:1">
      <c r="A34" s="61"/>
    </row>
    <row r="35" spans="1:1">
      <c r="A35" s="46"/>
    </row>
    <row r="36" spans="1:1">
      <c r="A36" s="46"/>
    </row>
  </sheetData>
  <sheetProtection algorithmName="SHA-512" hashValue="0fSeB1KBPVZWX2GYSuxoyjlmEisySEYESX8xww/iTWGnEEWxwctOOGkdbedYszK48YLnYk7j898R9Sl1Elb2Xg==" saltValue="zt5ml5D+4GuTa5UpuYEcjw==" spinCount="100000" sheet="1" objects="1" scenarios="1"/>
  <mergeCells count="3">
    <mergeCell ref="A1:G1"/>
    <mergeCell ref="A3:C3"/>
    <mergeCell ref="A23:B23"/>
  </mergeCells>
  <pageMargins left="0.74803149606299213" right="0.74803149606299213" top="0.98425196850393704" bottom="0.98425196850393704" header="0.51181102362204722" footer="0.51181102362204722"/>
  <pageSetup paperSize="9" scale="88" orientation="landscape" r:id="rId1"/>
  <headerFooter>
    <oddHeader>&amp;L16-2026 EU</oddHeader>
    <oddFooter>&amp;C&amp;P /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Preisblatt</vt:lpstr>
      <vt:lpstr>Gesamtübersicht</vt:lpstr>
      <vt:lpstr>Preisblatt!Druckbereich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Neumann, Lutz</dc:creator>
  <cp:lastModifiedBy>Schmidt, Stefanie</cp:lastModifiedBy>
  <cp:lastPrinted>2026-05-19T14:19:03Z</cp:lastPrinted>
  <dcterms:created xsi:type="dcterms:W3CDTF">2026-04-13T05:32:27Z</dcterms:created>
  <dcterms:modified xsi:type="dcterms:W3CDTF">2026-05-20T08:45:36Z</dcterms:modified>
</cp:coreProperties>
</file>